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F37" i="1"/>
  <c r="G37" i="1"/>
  <c r="E37" i="1"/>
  <c r="H18" i="1"/>
  <c r="H19" i="1"/>
  <c r="H54" i="1"/>
  <c r="H26" i="1"/>
  <c r="H27" i="1"/>
  <c r="H28" i="1"/>
  <c r="H29" i="1"/>
  <c r="H30" i="1"/>
  <c r="H24" i="1"/>
  <c r="H22" i="1"/>
  <c r="H21" i="1"/>
  <c r="H20" i="1"/>
  <c r="H74" i="1"/>
  <c r="E34" i="1"/>
  <c r="F38" i="1"/>
  <c r="G38" i="1"/>
  <c r="H36" i="1"/>
  <c r="H58" i="1" s="1"/>
  <c r="E38" i="1"/>
  <c r="G35" i="1"/>
  <c r="E35" i="1"/>
  <c r="F35" i="1"/>
  <c r="H35" i="1"/>
  <c r="G34" i="1"/>
  <c r="F34" i="1"/>
  <c r="H34" i="1"/>
  <c r="G33" i="1"/>
  <c r="F33" i="1"/>
  <c r="E33" i="1"/>
  <c r="D32" i="1"/>
  <c r="C5" i="1"/>
  <c r="D75" i="1"/>
  <c r="C8" i="1"/>
  <c r="H71" i="1"/>
  <c r="H72" i="1"/>
  <c r="H69" i="1"/>
  <c r="H67" i="1"/>
  <c r="H65" i="1"/>
  <c r="G10" i="1"/>
  <c r="H66" i="1"/>
  <c r="H68" i="1"/>
  <c r="H70" i="1"/>
  <c r="H73" i="1"/>
  <c r="H64" i="1"/>
  <c r="E75" i="1"/>
  <c r="D8" i="1"/>
  <c r="E8" i="1"/>
  <c r="G75" i="1"/>
  <c r="H60" i="1"/>
  <c r="H61" i="1"/>
  <c r="H62" i="1"/>
  <c r="H59" i="1"/>
  <c r="E63" i="1"/>
  <c r="D7" i="1"/>
  <c r="F63" i="1"/>
  <c r="E7" i="1"/>
  <c r="G63" i="1"/>
  <c r="D63" i="1"/>
  <c r="C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D58" i="1"/>
  <c r="C6" i="1"/>
  <c r="H23" i="1"/>
  <c r="H25" i="1"/>
  <c r="H31" i="1"/>
  <c r="E32" i="1"/>
  <c r="D5" i="1"/>
  <c r="F32" i="1"/>
  <c r="E5" i="1"/>
  <c r="G32" i="1"/>
  <c r="F5" i="1"/>
  <c r="H32" i="1"/>
  <c r="F7" i="1"/>
  <c r="F8" i="1"/>
  <c r="G8" i="1"/>
  <c r="H33" i="1"/>
  <c r="H63" i="1"/>
  <c r="H75" i="1"/>
  <c r="H37" i="1"/>
  <c r="F58" i="1"/>
  <c r="E6" i="1"/>
  <c r="E9" i="1"/>
  <c r="E11" i="1"/>
  <c r="H38" i="1"/>
  <c r="G5" i="1"/>
  <c r="C9" i="1"/>
  <c r="G7" i="1"/>
  <c r="G58" i="1"/>
  <c r="F6" i="1"/>
  <c r="F9" i="1" s="1"/>
  <c r="F11" i="1" s="1"/>
  <c r="D76" i="1"/>
  <c r="E58" i="1"/>
  <c r="D78" i="1"/>
  <c r="G76" i="1"/>
  <c r="I75" i="1" s="1"/>
  <c r="F76" i="1"/>
  <c r="F78" i="1"/>
  <c r="C11" i="1"/>
  <c r="G78" i="1"/>
  <c r="I63" i="1"/>
  <c r="I32" i="1" l="1"/>
  <c r="D6" i="1"/>
  <c r="E76" i="1"/>
  <c r="E78" i="1" l="1"/>
  <c r="H76" i="1"/>
  <c r="K78" i="1"/>
  <c r="K80" i="1" s="1"/>
  <c r="G6" i="1"/>
  <c r="D9" i="1"/>
  <c r="I58" i="1"/>
  <c r="J83" i="1" l="1"/>
  <c r="H78" i="1"/>
  <c r="D11" i="1"/>
  <c r="G9" i="1"/>
  <c r="G11" i="1" s="1"/>
</calcChain>
</file>

<file path=xl/sharedStrings.xml><?xml version="1.0" encoding="utf-8"?>
<sst xmlns="http://schemas.openxmlformats.org/spreadsheetml/2006/main" count="216" uniqueCount="75">
  <si>
    <t xml:space="preserve">COSTITUZIONE E START UP </t>
  </si>
  <si>
    <t>E</t>
  </si>
  <si>
    <t>STRUTTURA ORGANIZZATIVA</t>
  </si>
  <si>
    <t>PERCORSO 1</t>
  </si>
  <si>
    <t>PERCORSO 2</t>
  </si>
  <si>
    <t>PERCORSO 3</t>
  </si>
  <si>
    <t xml:space="preserve">TOTALE </t>
  </si>
  <si>
    <t>MACROVOCE</t>
  </si>
  <si>
    <t>(euro)</t>
  </si>
  <si>
    <t>B1</t>
  </si>
  <si>
    <t>PREPARAZIONE</t>
  </si>
  <si>
    <t>B2</t>
  </si>
  <si>
    <t>REALIZZAZIONE</t>
  </si>
  <si>
    <t>B3</t>
  </si>
  <si>
    <t xml:space="preserve">DIFFUSIONE RISULTATI </t>
  </si>
  <si>
    <t xml:space="preserve">B4 </t>
  </si>
  <si>
    <t>DIREZIONE E CONTROLLO INTERNO</t>
  </si>
  <si>
    <t>B</t>
  </si>
  <si>
    <t>TOTALE COSTI DIRETTI</t>
  </si>
  <si>
    <t>C</t>
  </si>
  <si>
    <t>A=B+C</t>
  </si>
  <si>
    <t>COSTO TOTALE OPERAZIONE</t>
  </si>
  <si>
    <r>
      <t xml:space="preserve">COSTI INDIRETTI </t>
    </r>
    <r>
      <rPr>
        <b/>
        <sz val="10"/>
        <color rgb="FF000000"/>
        <rFont val="Calibri"/>
        <family val="2"/>
        <scheme val="minor"/>
      </rPr>
      <t>(max 12% dei costi diretti)</t>
    </r>
  </si>
  <si>
    <t>DESCRIZIONE</t>
  </si>
  <si>
    <t>Indagine preliminare di mercato</t>
  </si>
  <si>
    <t>Ideazione e progettazione</t>
  </si>
  <si>
    <t>Pubblicizzazione e promozione del progetto</t>
  </si>
  <si>
    <t>Selezione partecipanti</t>
  </si>
  <si>
    <t>Orientamento partecipanti.</t>
  </si>
  <si>
    <t>Elaborazione materiale didattico</t>
  </si>
  <si>
    <t>Formazione personale docente</t>
  </si>
  <si>
    <t>Spese di costituzione ATI/ATS</t>
  </si>
  <si>
    <t>TOTALE PREPARAZIONE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</si>
  <si>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</si>
  <si>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</si>
  <si>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</si>
  <si>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</si>
  <si>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>Altre funzioni tecniche</t>
  </si>
  <si>
    <t>Stage</t>
  </si>
  <si>
    <t>Visite guidate</t>
  </si>
  <si>
    <t>Indennità oraria di frequenza partecipanti disoccupati</t>
  </si>
  <si>
    <t>Retribuzioni ed oneri allievi occupati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</si>
  <si>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</si>
  <si>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</si>
  <si>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</si>
  <si>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</si>
  <si>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</si>
  <si>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Gettoni di presenza esami finali</t>
  </si>
  <si>
    <t>Materiale didattico in dotazione individuale/collettivo</t>
  </si>
  <si>
    <t>Materiali didattici per la FAD</t>
  </si>
  <si>
    <t>Fornitura per ufficio e cancelleria</t>
  </si>
  <si>
    <t>Altri materiali di consumo utilizzati per l’attività</t>
  </si>
  <si>
    <t>Utilizzo locali e attrezzature per l'attività programmata</t>
  </si>
  <si>
    <t>Altro (specificare)………………………</t>
  </si>
  <si>
    <t>TOTALE REALIZZAZIONE</t>
  </si>
  <si>
    <t>Incontri e seminari</t>
  </si>
  <si>
    <t>Elaborazione reports e studi</t>
  </si>
  <si>
    <t>Pubblicazioni finali</t>
  </si>
  <si>
    <t>TOTALE DIFFUSIONE DEI RISULTATI</t>
  </si>
  <si>
    <t>Direzione e valutazione finale dell'operazione o del progetto</t>
  </si>
  <si>
    <t>Coordinamento del progetto</t>
  </si>
  <si>
    <t>Amministrazione e contabilità generale (civilistico, fiscale)</t>
  </si>
  <si>
    <t>Segreteria tecnica organizzativa</t>
  </si>
  <si>
    <t>Monitoraggio fisico-finanziario e rendicontazione</t>
  </si>
  <si>
    <t>Altro (personale segreteria, portineria, manutenzione, ...).</t>
  </si>
  <si>
    <t>TOTALE DIREZIONE E CONTROLLO INTERNO</t>
  </si>
  <si>
    <t>COSTI DIRETTI</t>
  </si>
  <si>
    <t>COSTI INDIRETTI</t>
  </si>
  <si>
    <t>B+C</t>
  </si>
  <si>
    <t>COSTO TOTALE DELL’OPERAZIONE</t>
  </si>
  <si>
    <r>
      <t>Fideiussioni/Cauzioni</t>
    </r>
    <r>
      <rPr>
        <i/>
        <sz val="11"/>
        <color rgb="FF000000"/>
        <rFont val="Times New Roman"/>
        <family val="1"/>
      </rPr>
      <t xml:space="preserve"> </t>
    </r>
  </si>
  <si>
    <r>
      <t>(max 12% dei costi diretti)</t>
    </r>
    <r>
      <rPr>
        <b/>
        <sz val="11"/>
        <color rgb="FF000000"/>
        <rFont val="Calibri"/>
        <family val="2"/>
        <scheme val="minor"/>
      </rPr>
      <t> </t>
    </r>
  </si>
  <si>
    <t>Retribuzione 80€/ora</t>
  </si>
  <si>
    <t xml:space="preserve">2 Tutor Aziendali 30€/ora per 880 ore </t>
  </si>
  <si>
    <t xml:space="preserve">tutor d'aula per 2000 ore a 23,22€/h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</si>
</sst>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rgb="FF000000"/>
      <name val="Times New Roman"/>
      <family val="1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" fillId="3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0" fillId="4" borderId="0" xfId="0" applyNumberFormat="1" applyFill="1"/>
    <xf numFmtId="10" fontId="4" fillId="4" borderId="6" xfId="0" applyNumberFormat="1" applyFont="1" applyFill="1" applyBorder="1" applyAlignment="1">
      <alignment horizontal="right" vertical="center" wrapText="1"/>
    </xf>
    <xf numFmtId="10" fontId="1" fillId="4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22" zoomScale="115" zoomScaleNormal="115" workbookViewId="0">
      <selection activeCell="M38" sqref="M38"/>
    </sheetView>
  </sheetViews>
  <sheetFormatPr defaultRowHeight="15" x14ac:dyDescent="0.25"/>
  <cols>
    <col min="2" max="2" width="21.5703125" customWidth="1"/>
    <col min="3" max="3" width="21.7109375" customWidth="1"/>
    <col min="4" max="5" width="16.140625" customWidth="1"/>
    <col min="6" max="6" width="12.5703125" customWidth="1"/>
    <col min="7" max="7" width="14.85546875" customWidth="1"/>
    <col min="8" max="8" width="14.140625" customWidth="1"/>
    <col min="9" max="9" width="10.85546875" customWidth="1"/>
    <col min="10" max="10" width="30.42578125" customWidth="1"/>
  </cols>
  <sheetData>
    <row r="1" spans="1:8" ht="30" x14ac:dyDescent="0.25">
      <c r="A1" s="33"/>
      <c r="B1" s="34"/>
      <c r="C1" s="1" t="s">
        <v>0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8" x14ac:dyDescent="0.25">
      <c r="A2" s="35"/>
      <c r="B2" s="36"/>
      <c r="C2" s="2" t="s">
        <v>1</v>
      </c>
      <c r="D2" s="31"/>
      <c r="E2" s="31"/>
      <c r="F2" s="31"/>
      <c r="G2" s="31"/>
    </row>
    <row r="3" spans="1:8" ht="30.75" thickBot="1" x14ac:dyDescent="0.3">
      <c r="A3" s="37"/>
      <c r="B3" s="38"/>
      <c r="C3" s="3" t="s">
        <v>2</v>
      </c>
      <c r="D3" s="32"/>
      <c r="E3" s="32"/>
      <c r="F3" s="32"/>
      <c r="G3" s="32"/>
    </row>
    <row r="4" spans="1:8" ht="15.75" thickBot="1" x14ac:dyDescent="0.3">
      <c r="A4" s="4"/>
      <c r="B4" s="5" t="s">
        <v>7</v>
      </c>
      <c r="C4" s="5" t="s">
        <v>8</v>
      </c>
      <c r="D4" s="5" t="s">
        <v>8</v>
      </c>
      <c r="E4" s="5" t="s">
        <v>8</v>
      </c>
      <c r="F4" s="5" t="s">
        <v>8</v>
      </c>
      <c r="G4" s="5" t="s">
        <v>8</v>
      </c>
    </row>
    <row r="5" spans="1:8" ht="63" customHeight="1" thickBot="1" x14ac:dyDescent="0.3">
      <c r="A5" s="4" t="s">
        <v>9</v>
      </c>
      <c r="B5" s="6" t="s">
        <v>10</v>
      </c>
      <c r="C5" s="23">
        <f>D32</f>
        <v>170000</v>
      </c>
      <c r="D5" s="23">
        <f t="shared" ref="D5:F5" si="0">E32</f>
        <v>21500</v>
      </c>
      <c r="E5" s="23">
        <f t="shared" si="0"/>
        <v>21500</v>
      </c>
      <c r="F5" s="23">
        <f t="shared" si="0"/>
        <v>21500</v>
      </c>
      <c r="G5" s="23">
        <f>SUM(C5:F5)</f>
        <v>234500</v>
      </c>
    </row>
    <row r="6" spans="1:8" ht="69" customHeight="1" thickBot="1" x14ac:dyDescent="0.3">
      <c r="A6" s="4" t="s">
        <v>11</v>
      </c>
      <c r="B6" s="6" t="s">
        <v>12</v>
      </c>
      <c r="C6" s="23">
        <f>D58</f>
        <v>73000</v>
      </c>
      <c r="D6" s="23">
        <f t="shared" ref="D6:F6" si="1">E58</f>
        <v>240275</v>
      </c>
      <c r="E6" s="23">
        <f t="shared" si="1"/>
        <v>240275</v>
      </c>
      <c r="F6" s="23">
        <f t="shared" si="1"/>
        <v>240275</v>
      </c>
      <c r="G6" s="23">
        <f t="shared" ref="G6:G10" si="2">SUM(C6:F6)</f>
        <v>793825</v>
      </c>
    </row>
    <row r="7" spans="1:8" ht="68.25" customHeight="1" thickBot="1" x14ac:dyDescent="0.3">
      <c r="A7" s="4" t="s">
        <v>13</v>
      </c>
      <c r="B7" s="6" t="s">
        <v>14</v>
      </c>
      <c r="C7" s="23">
        <f>D63</f>
        <v>52500</v>
      </c>
      <c r="D7" s="23">
        <f t="shared" ref="D7:F7" si="3">E63</f>
        <v>14000</v>
      </c>
      <c r="E7" s="23">
        <f t="shared" si="3"/>
        <v>14000</v>
      </c>
      <c r="F7" s="23">
        <f t="shared" si="3"/>
        <v>14000</v>
      </c>
      <c r="G7" s="23">
        <f t="shared" si="2"/>
        <v>94500</v>
      </c>
    </row>
    <row r="8" spans="1:8" ht="69.75" customHeight="1" thickBot="1" x14ac:dyDescent="0.3">
      <c r="A8" s="4" t="s">
        <v>15</v>
      </c>
      <c r="B8" s="6" t="s">
        <v>16</v>
      </c>
      <c r="C8" s="25">
        <f>D75</f>
        <v>104500</v>
      </c>
      <c r="D8" s="25">
        <f t="shared" ref="D8:F8" si="4">E75</f>
        <v>58000</v>
      </c>
      <c r="E8" s="25">
        <f t="shared" si="4"/>
        <v>58000</v>
      </c>
      <c r="F8" s="25">
        <f t="shared" si="4"/>
        <v>58000</v>
      </c>
      <c r="G8" s="23">
        <f t="shared" si="2"/>
        <v>278500</v>
      </c>
    </row>
    <row r="9" spans="1:8" ht="65.25" customHeight="1" thickBot="1" x14ac:dyDescent="0.3">
      <c r="A9" s="4" t="s">
        <v>17</v>
      </c>
      <c r="B9" s="6" t="s">
        <v>18</v>
      </c>
      <c r="C9" s="23">
        <f>SUM(C5:C8)</f>
        <v>400000</v>
      </c>
      <c r="D9" s="23">
        <f t="shared" ref="D9:F9" si="5">SUM(D5:D8)</f>
        <v>333775</v>
      </c>
      <c r="E9" s="23">
        <f t="shared" si="5"/>
        <v>333775</v>
      </c>
      <c r="F9" s="23">
        <f t="shared" si="5"/>
        <v>333775</v>
      </c>
      <c r="G9" s="23">
        <f t="shared" si="2"/>
        <v>1401325</v>
      </c>
    </row>
    <row r="10" spans="1:8" ht="57" customHeight="1" thickBot="1" x14ac:dyDescent="0.3">
      <c r="A10" s="4" t="s">
        <v>19</v>
      </c>
      <c r="B10" s="6" t="s">
        <v>22</v>
      </c>
      <c r="C10" s="23">
        <v>0</v>
      </c>
      <c r="D10" s="23">
        <v>0</v>
      </c>
      <c r="E10" s="23">
        <v>0</v>
      </c>
      <c r="F10" s="23">
        <v>0</v>
      </c>
      <c r="G10" s="23">
        <f t="shared" si="2"/>
        <v>0</v>
      </c>
    </row>
    <row r="11" spans="1:8" ht="40.5" customHeight="1" thickBot="1" x14ac:dyDescent="0.3">
      <c r="A11" s="7" t="s">
        <v>20</v>
      </c>
      <c r="B11" s="8" t="s">
        <v>21</v>
      </c>
      <c r="C11" s="20">
        <f>C9+C10</f>
        <v>400000</v>
      </c>
      <c r="D11" s="20">
        <f t="shared" ref="D11:G11" si="6">D9+D10</f>
        <v>333775</v>
      </c>
      <c r="E11" s="20">
        <f t="shared" si="6"/>
        <v>333775</v>
      </c>
      <c r="F11" s="20">
        <f t="shared" si="6"/>
        <v>333775</v>
      </c>
      <c r="G11" s="20">
        <f t="shared" si="6"/>
        <v>1401325</v>
      </c>
    </row>
    <row r="13" spans="1:8" ht="15.75" thickBot="1" x14ac:dyDescent="0.3"/>
    <row r="14" spans="1:8" ht="30" x14ac:dyDescent="0.25">
      <c r="A14" s="39"/>
      <c r="B14" s="42"/>
      <c r="C14" s="42"/>
      <c r="D14" s="1" t="s">
        <v>0</v>
      </c>
      <c r="E14" s="30" t="s">
        <v>3</v>
      </c>
      <c r="F14" s="30" t="s">
        <v>4</v>
      </c>
      <c r="G14" s="30" t="s">
        <v>5</v>
      </c>
      <c r="H14" s="30" t="s">
        <v>6</v>
      </c>
    </row>
    <row r="15" spans="1:8" x14ac:dyDescent="0.25">
      <c r="A15" s="40"/>
      <c r="B15" s="43"/>
      <c r="C15" s="43"/>
      <c r="D15" s="2" t="s">
        <v>1</v>
      </c>
      <c r="E15" s="31"/>
      <c r="F15" s="31"/>
      <c r="G15" s="31"/>
      <c r="H15" s="31"/>
    </row>
    <row r="16" spans="1:8" ht="30.75" thickBot="1" x14ac:dyDescent="0.3">
      <c r="A16" s="41"/>
      <c r="B16" s="44"/>
      <c r="C16" s="44"/>
      <c r="D16" s="3" t="s">
        <v>2</v>
      </c>
      <c r="E16" s="32"/>
      <c r="F16" s="32"/>
      <c r="G16" s="32"/>
      <c r="H16" s="32"/>
    </row>
    <row r="17" spans="1:9" ht="16.5" thickBot="1" x14ac:dyDescent="0.3">
      <c r="A17" s="10"/>
      <c r="B17" s="5" t="s">
        <v>7</v>
      </c>
      <c r="C17" s="5" t="s">
        <v>23</v>
      </c>
      <c r="D17" s="5" t="s">
        <v>8</v>
      </c>
      <c r="E17" s="5" t="s">
        <v>8</v>
      </c>
      <c r="F17" s="5" t="s">
        <v>8</v>
      </c>
      <c r="G17" s="5" t="s">
        <v>8</v>
      </c>
      <c r="H17" s="5" t="s">
        <v>8</v>
      </c>
    </row>
    <row r="18" spans="1:9" ht="30.75" thickBot="1" x14ac:dyDescent="0.3">
      <c r="A18" s="4" t="s">
        <v>9</v>
      </c>
      <c r="B18" s="6" t="s">
        <v>10</v>
      </c>
      <c r="C18" s="11" t="s">
        <v>24</v>
      </c>
      <c r="D18" s="22">
        <v>5000</v>
      </c>
      <c r="E18" s="5"/>
      <c r="F18" s="5"/>
      <c r="G18" s="5"/>
      <c r="H18" s="22">
        <f t="shared" ref="H18:H19" si="7">SUM(D18:G18)</f>
        <v>5000</v>
      </c>
    </row>
    <row r="19" spans="1:9" ht="30.75" thickBot="1" x14ac:dyDescent="0.3">
      <c r="A19" s="4" t="s">
        <v>9</v>
      </c>
      <c r="B19" s="6" t="s">
        <v>10</v>
      </c>
      <c r="C19" s="11" t="s">
        <v>25</v>
      </c>
      <c r="D19" s="22">
        <v>10000</v>
      </c>
      <c r="E19" s="22">
        <v>3750</v>
      </c>
      <c r="F19" s="22">
        <v>3750</v>
      </c>
      <c r="G19" s="22">
        <v>3750</v>
      </c>
      <c r="H19" s="22">
        <f t="shared" si="7"/>
        <v>21250</v>
      </c>
    </row>
    <row r="20" spans="1:9" ht="30.75" thickBot="1" x14ac:dyDescent="0.3">
      <c r="A20" s="4" t="s">
        <v>9</v>
      </c>
      <c r="B20" s="6" t="s">
        <v>10</v>
      </c>
      <c r="C20" s="11" t="s">
        <v>25</v>
      </c>
      <c r="D20" s="22">
        <v>10000</v>
      </c>
      <c r="E20" s="22">
        <v>3750</v>
      </c>
      <c r="F20" s="22">
        <v>3750</v>
      </c>
      <c r="G20" s="22">
        <v>3750</v>
      </c>
      <c r="H20" s="22">
        <f>SUM(D20:G20)</f>
        <v>21250</v>
      </c>
    </row>
    <row r="21" spans="1:9" ht="45.75" thickBot="1" x14ac:dyDescent="0.3">
      <c r="A21" s="4" t="s">
        <v>9</v>
      </c>
      <c r="B21" s="6" t="s">
        <v>10</v>
      </c>
      <c r="C21" s="11" t="s">
        <v>26</v>
      </c>
      <c r="D21" s="22">
        <v>10000</v>
      </c>
      <c r="E21" s="22">
        <v>1000</v>
      </c>
      <c r="F21" s="22">
        <v>1000</v>
      </c>
      <c r="G21" s="22">
        <v>1000</v>
      </c>
      <c r="H21" s="22">
        <f>SUM(D21:G21)</f>
        <v>13000</v>
      </c>
    </row>
    <row r="22" spans="1:9" ht="15.75" thickBot="1" x14ac:dyDescent="0.3">
      <c r="A22" s="4" t="s">
        <v>9</v>
      </c>
      <c r="B22" s="6" t="s">
        <v>10</v>
      </c>
      <c r="C22" s="11" t="s">
        <v>27</v>
      </c>
      <c r="D22" s="22">
        <v>5000</v>
      </c>
      <c r="E22" s="22"/>
      <c r="F22" s="22"/>
      <c r="G22" s="22"/>
      <c r="H22" s="22">
        <f>SUM(D22:G22)</f>
        <v>5000</v>
      </c>
    </row>
    <row r="23" spans="1:9" ht="15.75" thickBot="1" x14ac:dyDescent="0.3">
      <c r="A23" s="4" t="s">
        <v>9</v>
      </c>
      <c r="B23" s="6" t="s">
        <v>10</v>
      </c>
      <c r="C23" s="11" t="s">
        <v>27</v>
      </c>
      <c r="D23" s="22">
        <v>5000</v>
      </c>
      <c r="E23" s="22">
        <v>1000</v>
      </c>
      <c r="F23" s="22">
        <v>1000</v>
      </c>
      <c r="G23" s="22">
        <v>1000</v>
      </c>
      <c r="H23" s="22">
        <f t="shared" ref="H23:H31" si="8">SUM(D23:G23)</f>
        <v>8000</v>
      </c>
    </row>
    <row r="24" spans="1:9" ht="30.75" thickBot="1" x14ac:dyDescent="0.3">
      <c r="A24" s="4" t="s">
        <v>9</v>
      </c>
      <c r="B24" s="6" t="s">
        <v>10</v>
      </c>
      <c r="C24" s="11" t="s">
        <v>28</v>
      </c>
      <c r="D24" s="22">
        <v>5000</v>
      </c>
      <c r="E24" s="22"/>
      <c r="F24" s="22"/>
      <c r="G24" s="22"/>
      <c r="H24" s="22">
        <f t="shared" si="8"/>
        <v>5000</v>
      </c>
    </row>
    <row r="25" spans="1:9" ht="30.75" thickBot="1" x14ac:dyDescent="0.3">
      <c r="A25" s="4" t="s">
        <v>9</v>
      </c>
      <c r="B25" s="6" t="s">
        <v>10</v>
      </c>
      <c r="C25" s="11" t="s">
        <v>28</v>
      </c>
      <c r="D25" s="22">
        <v>5000</v>
      </c>
      <c r="E25" s="22">
        <v>1000</v>
      </c>
      <c r="F25" s="22">
        <v>1000</v>
      </c>
      <c r="G25" s="22">
        <v>1000</v>
      </c>
      <c r="H25" s="22">
        <f t="shared" si="8"/>
        <v>8000</v>
      </c>
    </row>
    <row r="26" spans="1:9" ht="30.75" thickBot="1" x14ac:dyDescent="0.3">
      <c r="A26" s="4" t="s">
        <v>9</v>
      </c>
      <c r="B26" s="6" t="s">
        <v>10</v>
      </c>
      <c r="C26" s="11" t="s">
        <v>29</v>
      </c>
      <c r="D26" s="22">
        <v>7500</v>
      </c>
      <c r="E26" s="22"/>
      <c r="F26" s="22"/>
      <c r="G26" s="22"/>
      <c r="H26" s="22">
        <f t="shared" si="8"/>
        <v>7500</v>
      </c>
    </row>
    <row r="27" spans="1:9" ht="30.75" thickBot="1" x14ac:dyDescent="0.3">
      <c r="A27" s="4" t="s">
        <v>9</v>
      </c>
      <c r="B27" s="6" t="s">
        <v>10</v>
      </c>
      <c r="C27" s="11" t="s">
        <v>29</v>
      </c>
      <c r="D27" s="22">
        <v>7500</v>
      </c>
      <c r="E27" s="22">
        <v>5000</v>
      </c>
      <c r="F27" s="22">
        <v>5000</v>
      </c>
      <c r="G27" s="22">
        <v>5000</v>
      </c>
      <c r="H27" s="22">
        <f t="shared" si="8"/>
        <v>22500</v>
      </c>
    </row>
    <row r="28" spans="1:9" ht="30.75" thickBot="1" x14ac:dyDescent="0.3">
      <c r="A28" s="4" t="s">
        <v>9</v>
      </c>
      <c r="B28" s="6" t="s">
        <v>10</v>
      </c>
      <c r="C28" s="11" t="s">
        <v>30</v>
      </c>
      <c r="D28" s="22">
        <v>10000</v>
      </c>
      <c r="E28" s="22">
        <v>6000</v>
      </c>
      <c r="F28" s="22">
        <v>6000</v>
      </c>
      <c r="G28" s="22">
        <v>6000</v>
      </c>
      <c r="H28" s="22">
        <f t="shared" si="8"/>
        <v>28000</v>
      </c>
    </row>
    <row r="29" spans="1:9" ht="15.75" thickBot="1" x14ac:dyDescent="0.3">
      <c r="A29" s="4" t="s">
        <v>9</v>
      </c>
      <c r="B29" s="6" t="s">
        <v>10</v>
      </c>
      <c r="C29" s="11" t="s">
        <v>70</v>
      </c>
      <c r="D29" s="22">
        <v>30000</v>
      </c>
      <c r="E29" s="22"/>
      <c r="F29" s="22"/>
      <c r="G29" s="22"/>
      <c r="H29" s="22">
        <f t="shared" si="8"/>
        <v>30000</v>
      </c>
    </row>
    <row r="30" spans="1:9" ht="30.75" thickBot="1" x14ac:dyDescent="0.3">
      <c r="A30" s="4" t="s">
        <v>9</v>
      </c>
      <c r="B30" s="6" t="s">
        <v>10</v>
      </c>
      <c r="C30" s="11" t="s">
        <v>31</v>
      </c>
      <c r="D30" s="22">
        <v>60000</v>
      </c>
      <c r="E30" s="22"/>
      <c r="F30" s="22"/>
      <c r="G30" s="22"/>
      <c r="H30" s="22">
        <f t="shared" si="8"/>
        <v>60000</v>
      </c>
    </row>
    <row r="31" spans="1:9" ht="15.75" thickBot="1" x14ac:dyDescent="0.3">
      <c r="A31" s="4" t="s">
        <v>9</v>
      </c>
      <c r="B31" s="6" t="s">
        <v>10</v>
      </c>
      <c r="C31" s="11"/>
      <c r="D31" s="22"/>
      <c r="E31" s="22"/>
      <c r="F31" s="22"/>
      <c r="G31" s="22"/>
      <c r="H31" s="22">
        <f t="shared" si="8"/>
        <v>0</v>
      </c>
    </row>
    <row r="32" spans="1:9" ht="30.75" thickBot="1" x14ac:dyDescent="0.3">
      <c r="A32" s="13"/>
      <c r="B32" s="14"/>
      <c r="C32" s="14" t="s">
        <v>32</v>
      </c>
      <c r="D32" s="21">
        <f>SUM(D18:D31)</f>
        <v>170000</v>
      </c>
      <c r="E32" s="21">
        <f>SUM(E19:E31)</f>
        <v>21500</v>
      </c>
      <c r="F32" s="21">
        <f>SUM(F19:F31)</f>
        <v>21500</v>
      </c>
      <c r="G32" s="21">
        <f>SUM(G19:G31)</f>
        <v>21500</v>
      </c>
      <c r="H32" s="21">
        <f>SUM(H18:H31)</f>
        <v>234500</v>
      </c>
      <c r="I32" s="27">
        <f>G32/G76</f>
        <v>6.441465058797094E-2</v>
      </c>
    </row>
    <row r="33" spans="1:10" ht="15.75" thickBot="1" x14ac:dyDescent="0.3">
      <c r="A33" s="4" t="s">
        <v>11</v>
      </c>
      <c r="B33" s="6" t="s">
        <v>12</v>
      </c>
      <c r="C33" s="11" t="s">
        <v>33</v>
      </c>
      <c r="D33" s="22"/>
      <c r="E33" s="22">
        <f>450*80</f>
        <v>36000</v>
      </c>
      <c r="F33" s="22">
        <f t="shared" ref="F33:G34" si="9">450*80</f>
        <v>36000</v>
      </c>
      <c r="G33" s="22">
        <f t="shared" si="9"/>
        <v>36000</v>
      </c>
      <c r="H33" s="22">
        <f>SUM(D33:G33)</f>
        <v>108000</v>
      </c>
      <c r="J33" t="s">
        <v>72</v>
      </c>
    </row>
    <row r="34" spans="1:10" ht="15.75" thickBot="1" x14ac:dyDescent="0.3">
      <c r="A34" s="4" t="s">
        <v>11</v>
      </c>
      <c r="B34" s="6" t="s">
        <v>12</v>
      </c>
      <c r="C34" s="11" t="s">
        <v>33</v>
      </c>
      <c r="D34" s="22"/>
      <c r="E34" s="22">
        <f>450*80</f>
        <v>36000</v>
      </c>
      <c r="F34" s="22">
        <f t="shared" si="9"/>
        <v>36000</v>
      </c>
      <c r="G34" s="22">
        <f t="shared" si="9"/>
        <v>36000</v>
      </c>
      <c r="H34" s="22">
        <f>SUM(D34:G34)</f>
        <v>108000</v>
      </c>
    </row>
    <row r="35" spans="1:10" ht="15.75" thickBot="1" x14ac:dyDescent="0.3">
      <c r="A35" s="4" t="s">
        <v>11</v>
      </c>
      <c r="B35" s="6" t="s">
        <v>12</v>
      </c>
      <c r="C35" s="11" t="s">
        <v>33</v>
      </c>
      <c r="D35" s="22"/>
      <c r="E35" s="22">
        <f>220*80</f>
        <v>17600</v>
      </c>
      <c r="F35" s="22">
        <f t="shared" ref="F35:G35" si="10">220*80</f>
        <v>17600</v>
      </c>
      <c r="G35" s="22">
        <f t="shared" si="10"/>
        <v>17600</v>
      </c>
      <c r="H35" s="22">
        <f t="shared" ref="H35:H37" si="11">SUM(D35:G35)</f>
        <v>52800</v>
      </c>
    </row>
    <row r="36" spans="1:10" ht="15.75" thickBot="1" x14ac:dyDescent="0.3">
      <c r="A36" s="4" t="s">
        <v>11</v>
      </c>
      <c r="B36" s="6" t="s">
        <v>12</v>
      </c>
      <c r="C36" s="11" t="s">
        <v>34</v>
      </c>
      <c r="D36" s="22"/>
      <c r="E36" s="22">
        <v>11455</v>
      </c>
      <c r="F36" s="22">
        <v>11455</v>
      </c>
      <c r="G36" s="22">
        <v>11455</v>
      </c>
      <c r="H36" s="22">
        <f t="shared" si="11"/>
        <v>34365</v>
      </c>
    </row>
    <row r="37" spans="1:10" ht="30.75" thickBot="1" x14ac:dyDescent="0.3">
      <c r="A37" s="4" t="s">
        <v>11</v>
      </c>
      <c r="B37" s="6" t="s">
        <v>12</v>
      </c>
      <c r="C37" s="11" t="s">
        <v>35</v>
      </c>
      <c r="D37" s="22"/>
      <c r="E37" s="22">
        <f>2000*17.5*1.327</f>
        <v>46445</v>
      </c>
      <c r="F37" s="22">
        <f t="shared" ref="F37:G37" si="12">2000*17.5*1.327</f>
        <v>46445</v>
      </c>
      <c r="G37" s="22">
        <f t="shared" si="12"/>
        <v>46445</v>
      </c>
      <c r="H37" s="22">
        <f t="shared" si="11"/>
        <v>139335</v>
      </c>
      <c r="J37" s="19" t="s">
        <v>74</v>
      </c>
    </row>
    <row r="38" spans="1:10" ht="30.75" thickBot="1" x14ac:dyDescent="0.3">
      <c r="A38" s="4" t="s">
        <v>11</v>
      </c>
      <c r="B38" s="6" t="s">
        <v>12</v>
      </c>
      <c r="C38" s="11" t="s">
        <v>35</v>
      </c>
      <c r="D38" s="22"/>
      <c r="E38" s="22">
        <f>880*2*30</f>
        <v>52800</v>
      </c>
      <c r="F38" s="22">
        <f t="shared" ref="F38:G38" si="13">880*2*30</f>
        <v>52800</v>
      </c>
      <c r="G38" s="22">
        <f t="shared" si="13"/>
        <v>52800</v>
      </c>
      <c r="H38" s="22">
        <f t="shared" ref="H38:H57" si="14">SUM(D38:G38)</f>
        <v>158400</v>
      </c>
      <c r="J38" s="19" t="s">
        <v>73</v>
      </c>
    </row>
    <row r="39" spans="1:10" ht="75.75" thickBot="1" x14ac:dyDescent="0.3">
      <c r="A39" s="4" t="s">
        <v>11</v>
      </c>
      <c r="B39" s="6" t="s">
        <v>12</v>
      </c>
      <c r="C39" s="11" t="s">
        <v>36</v>
      </c>
      <c r="D39" s="22"/>
      <c r="E39" s="22">
        <v>12500</v>
      </c>
      <c r="F39" s="22">
        <v>12500</v>
      </c>
      <c r="G39" s="22">
        <v>12500</v>
      </c>
      <c r="H39" s="22">
        <f t="shared" si="14"/>
        <v>37500</v>
      </c>
    </row>
    <row r="40" spans="1:10" ht="15.75" thickBot="1" x14ac:dyDescent="0.3">
      <c r="A40" s="4" t="s">
        <v>11</v>
      </c>
      <c r="B40" s="6" t="s">
        <v>12</v>
      </c>
      <c r="C40" s="11" t="s">
        <v>37</v>
      </c>
      <c r="D40" s="22"/>
      <c r="E40" s="22">
        <v>2000</v>
      </c>
      <c r="F40" s="22">
        <v>2000</v>
      </c>
      <c r="G40" s="22">
        <v>2000</v>
      </c>
      <c r="H40" s="22">
        <f t="shared" si="14"/>
        <v>6000</v>
      </c>
    </row>
    <row r="41" spans="1:10" ht="15.75" thickBot="1" x14ac:dyDescent="0.3">
      <c r="A41" s="4" t="s">
        <v>11</v>
      </c>
      <c r="B41" s="6" t="s">
        <v>12</v>
      </c>
      <c r="C41" s="11" t="s">
        <v>38</v>
      </c>
      <c r="D41" s="22"/>
      <c r="E41" s="22"/>
      <c r="F41" s="22"/>
      <c r="G41" s="22"/>
      <c r="H41" s="22">
        <f t="shared" si="14"/>
        <v>0</v>
      </c>
    </row>
    <row r="42" spans="1:10" ht="15.75" thickBot="1" x14ac:dyDescent="0.3">
      <c r="A42" s="4" t="s">
        <v>11</v>
      </c>
      <c r="B42" s="6" t="s">
        <v>12</v>
      </c>
      <c r="C42" s="11" t="s">
        <v>39</v>
      </c>
      <c r="D42" s="22"/>
      <c r="E42" s="22">
        <v>4000</v>
      </c>
      <c r="F42" s="22">
        <v>4000</v>
      </c>
      <c r="G42" s="22">
        <v>4000</v>
      </c>
      <c r="H42" s="22">
        <f t="shared" si="14"/>
        <v>12000</v>
      </c>
    </row>
    <row r="43" spans="1:10" ht="45.75" thickBot="1" x14ac:dyDescent="0.3">
      <c r="A43" s="4" t="s">
        <v>11</v>
      </c>
      <c r="B43" s="6" t="s">
        <v>12</v>
      </c>
      <c r="C43" s="11" t="s">
        <v>40</v>
      </c>
      <c r="D43" s="22"/>
      <c r="E43" s="22"/>
      <c r="F43" s="22"/>
      <c r="G43" s="22"/>
      <c r="H43" s="22">
        <f t="shared" si="14"/>
        <v>0</v>
      </c>
    </row>
    <row r="44" spans="1:10" ht="30.75" thickBot="1" x14ac:dyDescent="0.3">
      <c r="A44" s="4" t="s">
        <v>11</v>
      </c>
      <c r="B44" s="6" t="s">
        <v>12</v>
      </c>
      <c r="C44" s="11" t="s">
        <v>41</v>
      </c>
      <c r="D44" s="22"/>
      <c r="E44" s="22"/>
      <c r="F44" s="22"/>
      <c r="G44" s="22"/>
      <c r="H44" s="22">
        <f t="shared" si="14"/>
        <v>0</v>
      </c>
    </row>
    <row r="45" spans="1:10" ht="30.75" thickBot="1" x14ac:dyDescent="0.3">
      <c r="A45" s="4" t="s">
        <v>11</v>
      </c>
      <c r="B45" s="6" t="s">
        <v>12</v>
      </c>
      <c r="C45" s="11" t="s">
        <v>42</v>
      </c>
      <c r="D45" s="22"/>
      <c r="E45" s="22">
        <v>2750</v>
      </c>
      <c r="F45" s="22">
        <v>2750</v>
      </c>
      <c r="G45" s="22">
        <v>2750</v>
      </c>
      <c r="H45" s="22">
        <f t="shared" si="14"/>
        <v>8250</v>
      </c>
    </row>
    <row r="46" spans="1:10" ht="45.75" thickBot="1" x14ac:dyDescent="0.3">
      <c r="A46" s="4" t="s">
        <v>11</v>
      </c>
      <c r="B46" s="6" t="s">
        <v>12</v>
      </c>
      <c r="C46" s="11" t="s">
        <v>43</v>
      </c>
      <c r="D46" s="22"/>
      <c r="E46" s="22">
        <v>6875</v>
      </c>
      <c r="F46" s="22">
        <v>6875</v>
      </c>
      <c r="G46" s="22">
        <v>6875</v>
      </c>
      <c r="H46" s="22">
        <f t="shared" si="14"/>
        <v>20625</v>
      </c>
    </row>
    <row r="47" spans="1:10" ht="45.75" thickBot="1" x14ac:dyDescent="0.3">
      <c r="A47" s="4" t="s">
        <v>11</v>
      </c>
      <c r="B47" s="6" t="s">
        <v>12</v>
      </c>
      <c r="C47" s="11" t="s">
        <v>44</v>
      </c>
      <c r="D47" s="22"/>
      <c r="E47" s="22"/>
      <c r="F47" s="22"/>
      <c r="G47" s="22"/>
      <c r="H47" s="22">
        <f t="shared" si="14"/>
        <v>0</v>
      </c>
    </row>
    <row r="48" spans="1:10" ht="30.75" thickBot="1" x14ac:dyDescent="0.3">
      <c r="A48" s="4" t="s">
        <v>11</v>
      </c>
      <c r="B48" s="6" t="s">
        <v>12</v>
      </c>
      <c r="C48" s="11" t="s">
        <v>45</v>
      </c>
      <c r="D48" s="22">
        <v>3000</v>
      </c>
      <c r="E48" s="22">
        <v>950</v>
      </c>
      <c r="F48" s="22">
        <v>950</v>
      </c>
      <c r="G48" s="22">
        <v>950</v>
      </c>
      <c r="H48" s="22">
        <f t="shared" si="14"/>
        <v>5850</v>
      </c>
    </row>
    <row r="49" spans="1:9" ht="45.75" thickBot="1" x14ac:dyDescent="0.3">
      <c r="A49" s="4" t="s">
        <v>11</v>
      </c>
      <c r="B49" s="6" t="s">
        <v>12</v>
      </c>
      <c r="C49" s="11" t="s">
        <v>46</v>
      </c>
      <c r="D49" s="22"/>
      <c r="E49" s="22"/>
      <c r="F49" s="22"/>
      <c r="G49" s="22"/>
      <c r="H49" s="22">
        <f t="shared" si="14"/>
        <v>0</v>
      </c>
    </row>
    <row r="50" spans="1:9" ht="30.75" thickBot="1" x14ac:dyDescent="0.3">
      <c r="A50" s="4" t="s">
        <v>11</v>
      </c>
      <c r="B50" s="6" t="s">
        <v>12</v>
      </c>
      <c r="C50" s="11" t="s">
        <v>47</v>
      </c>
      <c r="D50" s="22"/>
      <c r="E50" s="22">
        <v>1000</v>
      </c>
      <c r="F50" s="22">
        <v>1000</v>
      </c>
      <c r="G50" s="22">
        <v>1000</v>
      </c>
      <c r="H50" s="22">
        <f t="shared" si="14"/>
        <v>3000</v>
      </c>
    </row>
    <row r="51" spans="1:9" ht="45.75" thickBot="1" x14ac:dyDescent="0.3">
      <c r="A51" s="4" t="s">
        <v>11</v>
      </c>
      <c r="B51" s="6" t="s">
        <v>12</v>
      </c>
      <c r="C51" s="11" t="s">
        <v>48</v>
      </c>
      <c r="D51" s="22">
        <v>20000</v>
      </c>
      <c r="E51" s="22">
        <v>2500</v>
      </c>
      <c r="F51" s="22">
        <v>2500</v>
      </c>
      <c r="G51" s="22">
        <v>2500</v>
      </c>
      <c r="H51" s="22">
        <f t="shared" si="14"/>
        <v>27500</v>
      </c>
    </row>
    <row r="52" spans="1:9" ht="30.75" thickBot="1" x14ac:dyDescent="0.3">
      <c r="A52" s="4" t="s">
        <v>11</v>
      </c>
      <c r="B52" s="6" t="s">
        <v>12</v>
      </c>
      <c r="C52" s="11" t="s">
        <v>49</v>
      </c>
      <c r="D52" s="22">
        <v>5000</v>
      </c>
      <c r="E52" s="22">
        <v>1000</v>
      </c>
      <c r="F52" s="22">
        <v>1000</v>
      </c>
      <c r="G52" s="22">
        <v>1000</v>
      </c>
      <c r="H52" s="22">
        <f t="shared" si="14"/>
        <v>8000</v>
      </c>
    </row>
    <row r="53" spans="1:9" ht="30.75" thickBot="1" x14ac:dyDescent="0.3">
      <c r="A53" s="4" t="s">
        <v>11</v>
      </c>
      <c r="B53" s="6" t="s">
        <v>12</v>
      </c>
      <c r="C53" s="11" t="s">
        <v>50</v>
      </c>
      <c r="D53" s="22">
        <v>5000</v>
      </c>
      <c r="E53" s="22">
        <v>700</v>
      </c>
      <c r="F53" s="22">
        <v>700</v>
      </c>
      <c r="G53" s="22">
        <v>700</v>
      </c>
      <c r="H53" s="22">
        <f t="shared" si="14"/>
        <v>7100</v>
      </c>
    </row>
    <row r="54" spans="1:9" ht="45.75" thickBot="1" x14ac:dyDescent="0.3">
      <c r="A54" s="4" t="s">
        <v>11</v>
      </c>
      <c r="B54" s="6" t="s">
        <v>12</v>
      </c>
      <c r="C54" s="11" t="s">
        <v>51</v>
      </c>
      <c r="D54" s="22">
        <v>10000</v>
      </c>
      <c r="E54" s="22"/>
      <c r="F54" s="22"/>
      <c r="G54" s="22"/>
      <c r="H54" s="22">
        <f t="shared" si="14"/>
        <v>10000</v>
      </c>
    </row>
    <row r="55" spans="1:9" ht="45.75" thickBot="1" x14ac:dyDescent="0.3">
      <c r="A55" s="4" t="s">
        <v>11</v>
      </c>
      <c r="B55" s="6" t="s">
        <v>12</v>
      </c>
      <c r="C55" s="11" t="s">
        <v>51</v>
      </c>
      <c r="D55" s="22">
        <v>10000</v>
      </c>
      <c r="E55" s="22">
        <v>700</v>
      </c>
      <c r="F55" s="22">
        <v>700</v>
      </c>
      <c r="G55" s="22">
        <v>700</v>
      </c>
      <c r="H55" s="22">
        <f t="shared" si="14"/>
        <v>12100</v>
      </c>
    </row>
    <row r="56" spans="1:9" ht="45.75" thickBot="1" x14ac:dyDescent="0.3">
      <c r="A56" s="4" t="s">
        <v>11</v>
      </c>
      <c r="B56" s="6" t="s">
        <v>12</v>
      </c>
      <c r="C56" s="11" t="s">
        <v>52</v>
      </c>
      <c r="D56" s="22">
        <v>20000</v>
      </c>
      <c r="E56" s="22">
        <v>5000</v>
      </c>
      <c r="F56" s="22">
        <v>5000</v>
      </c>
      <c r="G56" s="22">
        <v>5000</v>
      </c>
      <c r="H56" s="22">
        <f t="shared" si="14"/>
        <v>35000</v>
      </c>
    </row>
    <row r="57" spans="1:9" ht="45.75" thickBot="1" x14ac:dyDescent="0.3">
      <c r="A57" s="4" t="s">
        <v>11</v>
      </c>
      <c r="B57" s="6" t="s">
        <v>12</v>
      </c>
      <c r="C57" s="12" t="s">
        <v>53</v>
      </c>
      <c r="D57" s="22"/>
      <c r="E57" s="22"/>
      <c r="F57" s="22"/>
      <c r="G57" s="22"/>
      <c r="H57" s="22">
        <f t="shared" si="14"/>
        <v>0</v>
      </c>
    </row>
    <row r="58" spans="1:9" ht="30.75" thickBot="1" x14ac:dyDescent="0.3">
      <c r="A58" s="13"/>
      <c r="B58" s="14"/>
      <c r="C58" s="14" t="s">
        <v>54</v>
      </c>
      <c r="D58" s="21">
        <f>SUM(D33:D57)</f>
        <v>73000</v>
      </c>
      <c r="E58" s="21">
        <f>SUM(E33:E57)</f>
        <v>240275</v>
      </c>
      <c r="F58" s="21">
        <f>SUM(F33:F57)</f>
        <v>240275</v>
      </c>
      <c r="G58" s="21">
        <f>SUM(G33:G57)</f>
        <v>240275</v>
      </c>
      <c r="H58" s="21">
        <f>SUM(H33:H57)</f>
        <v>793825</v>
      </c>
      <c r="I58" s="28">
        <f>E58/E76</f>
        <v>0.719871170698824</v>
      </c>
    </row>
    <row r="59" spans="1:9" ht="15.75" thickBot="1" x14ac:dyDescent="0.3">
      <c r="A59" s="4" t="s">
        <v>13</v>
      </c>
      <c r="B59" s="6" t="s">
        <v>14</v>
      </c>
      <c r="C59" s="11" t="s">
        <v>55</v>
      </c>
      <c r="D59" s="22">
        <v>17500</v>
      </c>
      <c r="E59" s="22">
        <v>4500</v>
      </c>
      <c r="F59" s="22">
        <v>4500</v>
      </c>
      <c r="G59" s="22">
        <v>4500</v>
      </c>
      <c r="H59" s="22">
        <f>SUM(D59:G59)</f>
        <v>31000</v>
      </c>
    </row>
    <row r="60" spans="1:9" ht="30.75" thickBot="1" x14ac:dyDescent="0.3">
      <c r="A60" s="4" t="s">
        <v>13</v>
      </c>
      <c r="B60" s="6" t="s">
        <v>14</v>
      </c>
      <c r="C60" s="11" t="s">
        <v>56</v>
      </c>
      <c r="D60" s="22">
        <v>17500</v>
      </c>
      <c r="E60" s="22">
        <v>4000</v>
      </c>
      <c r="F60" s="22">
        <v>4000</v>
      </c>
      <c r="G60" s="22">
        <v>4000</v>
      </c>
      <c r="H60" s="22">
        <f t="shared" ref="H60:H62" si="15">SUM(D60:G60)</f>
        <v>29500</v>
      </c>
    </row>
    <row r="61" spans="1:9" ht="15.75" thickBot="1" x14ac:dyDescent="0.3">
      <c r="A61" s="4" t="s">
        <v>13</v>
      </c>
      <c r="B61" s="6" t="s">
        <v>14</v>
      </c>
      <c r="C61" s="11" t="s">
        <v>57</v>
      </c>
      <c r="D61" s="22">
        <v>17500</v>
      </c>
      <c r="E61" s="22">
        <v>5500</v>
      </c>
      <c r="F61" s="22">
        <v>5500</v>
      </c>
      <c r="G61" s="22">
        <v>5500</v>
      </c>
      <c r="H61" s="22">
        <f t="shared" si="15"/>
        <v>34000</v>
      </c>
    </row>
    <row r="62" spans="1:9" ht="45.75" thickBot="1" x14ac:dyDescent="0.3">
      <c r="A62" s="4" t="s">
        <v>13</v>
      </c>
      <c r="B62" s="6" t="s">
        <v>14</v>
      </c>
      <c r="C62" s="12" t="s">
        <v>53</v>
      </c>
      <c r="D62" s="22"/>
      <c r="E62" s="22"/>
      <c r="F62" s="22"/>
      <c r="G62" s="22"/>
      <c r="H62" s="22">
        <f t="shared" si="15"/>
        <v>0</v>
      </c>
    </row>
    <row r="63" spans="1:9" ht="30.75" thickBot="1" x14ac:dyDescent="0.3">
      <c r="A63" s="13"/>
      <c r="B63" s="14"/>
      <c r="C63" s="14" t="s">
        <v>58</v>
      </c>
      <c r="D63" s="21">
        <f>SUM(D59:D62)</f>
        <v>52500</v>
      </c>
      <c r="E63" s="21">
        <f t="shared" ref="E63:G63" si="16">SUM(E59:E62)</f>
        <v>14000</v>
      </c>
      <c r="F63" s="21">
        <f t="shared" si="16"/>
        <v>14000</v>
      </c>
      <c r="G63" s="21">
        <f t="shared" si="16"/>
        <v>14000</v>
      </c>
      <c r="H63" s="21">
        <f>SUM(H59:H62)</f>
        <v>94500</v>
      </c>
      <c r="I63" s="28">
        <f>G63/G76</f>
        <v>4.194442363867875E-2</v>
      </c>
    </row>
    <row r="64" spans="1:9" ht="60.75" thickBot="1" x14ac:dyDescent="0.3">
      <c r="A64" s="4" t="s">
        <v>15</v>
      </c>
      <c r="B64" s="6" t="s">
        <v>16</v>
      </c>
      <c r="C64" s="11" t="s">
        <v>59</v>
      </c>
      <c r="D64" s="22">
        <v>15000</v>
      </c>
      <c r="E64" s="22">
        <v>8000</v>
      </c>
      <c r="F64" s="22">
        <v>8000</v>
      </c>
      <c r="G64" s="22">
        <v>8000</v>
      </c>
      <c r="H64" s="22">
        <f>SUM(D64:G64)</f>
        <v>39000</v>
      </c>
    </row>
    <row r="65" spans="1:11" ht="60.75" thickBot="1" x14ac:dyDescent="0.3">
      <c r="A65" s="4" t="s">
        <v>15</v>
      </c>
      <c r="B65" s="6" t="s">
        <v>16</v>
      </c>
      <c r="C65" s="11" t="s">
        <v>59</v>
      </c>
      <c r="D65" s="22">
        <v>14500</v>
      </c>
      <c r="E65" s="22">
        <v>4000</v>
      </c>
      <c r="F65" s="22">
        <v>4000</v>
      </c>
      <c r="G65" s="22">
        <v>4000</v>
      </c>
      <c r="H65" s="22">
        <f>SUM(D65:G65)</f>
        <v>26500</v>
      </c>
    </row>
    <row r="66" spans="1:11" ht="30.75" thickBot="1" x14ac:dyDescent="0.3">
      <c r="A66" s="4" t="s">
        <v>15</v>
      </c>
      <c r="B66" s="6" t="s">
        <v>16</v>
      </c>
      <c r="C66" s="11" t="s">
        <v>60</v>
      </c>
      <c r="D66" s="22">
        <v>8000</v>
      </c>
      <c r="E66" s="22">
        <v>7500</v>
      </c>
      <c r="F66" s="22">
        <v>7500</v>
      </c>
      <c r="G66" s="22">
        <v>7500</v>
      </c>
      <c r="H66" s="22">
        <f t="shared" ref="H66:H73" si="17">SUM(D66:G66)</f>
        <v>30500</v>
      </c>
    </row>
    <row r="67" spans="1:11" ht="30.75" thickBot="1" x14ac:dyDescent="0.3">
      <c r="A67" s="4" t="s">
        <v>15</v>
      </c>
      <c r="B67" s="6" t="s">
        <v>16</v>
      </c>
      <c r="C67" s="11" t="s">
        <v>60</v>
      </c>
      <c r="D67" s="22">
        <v>7000</v>
      </c>
      <c r="E67" s="22">
        <v>3500</v>
      </c>
      <c r="F67" s="22">
        <v>3500</v>
      </c>
      <c r="G67" s="22">
        <v>3500</v>
      </c>
      <c r="H67" s="22">
        <f t="shared" si="17"/>
        <v>17500</v>
      </c>
    </row>
    <row r="68" spans="1:11" ht="45.75" thickBot="1" x14ac:dyDescent="0.3">
      <c r="A68" s="4" t="s">
        <v>15</v>
      </c>
      <c r="B68" s="6" t="s">
        <v>16</v>
      </c>
      <c r="C68" s="11" t="s">
        <v>61</v>
      </c>
      <c r="D68" s="22">
        <v>8000</v>
      </c>
      <c r="E68" s="22">
        <v>8000</v>
      </c>
      <c r="F68" s="22">
        <v>8000</v>
      </c>
      <c r="G68" s="22">
        <v>8000</v>
      </c>
      <c r="H68" s="22">
        <f t="shared" si="17"/>
        <v>32000</v>
      </c>
    </row>
    <row r="69" spans="1:11" ht="45.75" thickBot="1" x14ac:dyDescent="0.3">
      <c r="A69" s="4" t="s">
        <v>15</v>
      </c>
      <c r="B69" s="6" t="s">
        <v>16</v>
      </c>
      <c r="C69" s="11" t="s">
        <v>61</v>
      </c>
      <c r="D69" s="22">
        <v>7000</v>
      </c>
      <c r="E69" s="22">
        <v>4000</v>
      </c>
      <c r="F69" s="22">
        <v>4000</v>
      </c>
      <c r="G69" s="22">
        <v>4000</v>
      </c>
      <c r="H69" s="22">
        <f t="shared" si="17"/>
        <v>19000</v>
      </c>
    </row>
    <row r="70" spans="1:11" ht="30.75" thickBot="1" x14ac:dyDescent="0.3">
      <c r="A70" s="4" t="s">
        <v>15</v>
      </c>
      <c r="B70" s="6" t="s">
        <v>16</v>
      </c>
      <c r="C70" s="11" t="s">
        <v>62</v>
      </c>
      <c r="D70" s="22">
        <v>8000</v>
      </c>
      <c r="E70" s="22">
        <v>5000</v>
      </c>
      <c r="F70" s="22">
        <v>5000</v>
      </c>
      <c r="G70" s="22">
        <v>5000</v>
      </c>
      <c r="H70" s="22">
        <f t="shared" si="17"/>
        <v>23000</v>
      </c>
    </row>
    <row r="71" spans="1:11" ht="30.75" thickBot="1" x14ac:dyDescent="0.3">
      <c r="A71" s="4" t="s">
        <v>15</v>
      </c>
      <c r="B71" s="6" t="s">
        <v>16</v>
      </c>
      <c r="C71" s="11" t="s">
        <v>62</v>
      </c>
      <c r="D71" s="22">
        <v>7000</v>
      </c>
      <c r="E71" s="22">
        <v>5000</v>
      </c>
      <c r="F71" s="22">
        <v>5000</v>
      </c>
      <c r="G71" s="22">
        <v>5000</v>
      </c>
      <c r="H71" s="22">
        <f t="shared" si="17"/>
        <v>22000</v>
      </c>
    </row>
    <row r="72" spans="1:11" ht="45.75" thickBot="1" x14ac:dyDescent="0.3">
      <c r="A72" s="4" t="s">
        <v>15</v>
      </c>
      <c r="B72" s="6" t="s">
        <v>16</v>
      </c>
      <c r="C72" s="11" t="s">
        <v>63</v>
      </c>
      <c r="D72" s="22">
        <v>8000</v>
      </c>
      <c r="E72" s="22">
        <v>3000</v>
      </c>
      <c r="F72" s="22">
        <v>3000</v>
      </c>
      <c r="G72" s="22">
        <v>3000</v>
      </c>
      <c r="H72" s="22">
        <f t="shared" si="17"/>
        <v>17000</v>
      </c>
    </row>
    <row r="73" spans="1:11" ht="45.75" thickBot="1" x14ac:dyDescent="0.3">
      <c r="A73" s="4" t="s">
        <v>15</v>
      </c>
      <c r="B73" s="6" t="s">
        <v>16</v>
      </c>
      <c r="C73" s="11" t="s">
        <v>63</v>
      </c>
      <c r="D73" s="22">
        <v>7000</v>
      </c>
      <c r="E73" s="22">
        <v>3000</v>
      </c>
      <c r="F73" s="22">
        <v>3000</v>
      </c>
      <c r="G73" s="22">
        <v>3000</v>
      </c>
      <c r="H73" s="22">
        <f t="shared" si="17"/>
        <v>16000</v>
      </c>
    </row>
    <row r="74" spans="1:11" ht="45.75" thickBot="1" x14ac:dyDescent="0.3">
      <c r="A74" s="4" t="s">
        <v>15</v>
      </c>
      <c r="B74" s="6" t="s">
        <v>16</v>
      </c>
      <c r="C74" s="12" t="s">
        <v>64</v>
      </c>
      <c r="D74" s="23">
        <v>15000</v>
      </c>
      <c r="E74" s="23">
        <v>7000</v>
      </c>
      <c r="F74" s="23">
        <v>7000</v>
      </c>
      <c r="G74" s="23">
        <v>7000</v>
      </c>
      <c r="H74" s="22">
        <f>SUM(D74:G74)</f>
        <v>36000</v>
      </c>
    </row>
    <row r="75" spans="1:11" ht="30.75" thickBot="1" x14ac:dyDescent="0.3">
      <c r="A75" s="15"/>
      <c r="B75" s="16"/>
      <c r="C75" s="14" t="s">
        <v>65</v>
      </c>
      <c r="D75" s="24">
        <f>SUM(D64:D74)</f>
        <v>104500</v>
      </c>
      <c r="E75" s="24">
        <f>SUM(E64:E74)</f>
        <v>58000</v>
      </c>
      <c r="F75" s="24">
        <f>SUM(F64:F74)</f>
        <v>58000</v>
      </c>
      <c r="G75" s="24">
        <f>SUM(G64:G74)</f>
        <v>58000</v>
      </c>
      <c r="H75" s="24">
        <f>SUM(H64:H74)</f>
        <v>278500</v>
      </c>
      <c r="I75" s="29">
        <f>G75/G76</f>
        <v>0.17376975507452624</v>
      </c>
    </row>
    <row r="76" spans="1:11" ht="15.75" thickBot="1" x14ac:dyDescent="0.3">
      <c r="A76" s="7" t="s">
        <v>17</v>
      </c>
      <c r="B76" s="8" t="s">
        <v>66</v>
      </c>
      <c r="C76" s="17"/>
      <c r="D76" s="20">
        <f>D32+D58+D63+D75</f>
        <v>400000</v>
      </c>
      <c r="E76" s="20">
        <f>E32+E58+E63+E75</f>
        <v>333775</v>
      </c>
      <c r="F76" s="20">
        <f>F32+F58+F63+F75</f>
        <v>333775</v>
      </c>
      <c r="G76" s="20">
        <f>G32+G58+G63+G75</f>
        <v>333775</v>
      </c>
      <c r="H76" s="20">
        <f>SUM(D76:G76)</f>
        <v>1401325</v>
      </c>
      <c r="I76" s="26"/>
    </row>
    <row r="77" spans="1:11" ht="28.5" thickBot="1" x14ac:dyDescent="0.3">
      <c r="A77" s="7" t="s">
        <v>19</v>
      </c>
      <c r="B77" s="8" t="s">
        <v>67</v>
      </c>
      <c r="C77" s="18" t="s">
        <v>71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11" ht="30.75" thickBot="1" x14ac:dyDescent="0.3">
      <c r="A78" s="7" t="s">
        <v>68</v>
      </c>
      <c r="B78" s="8" t="s">
        <v>69</v>
      </c>
      <c r="C78" s="8"/>
      <c r="D78" s="20">
        <f>D76+D77</f>
        <v>400000</v>
      </c>
      <c r="E78" s="20">
        <f t="shared" ref="E78:H78" si="18">E76+E77</f>
        <v>333775</v>
      </c>
      <c r="F78" s="20">
        <f t="shared" si="18"/>
        <v>333775</v>
      </c>
      <c r="G78" s="20">
        <f t="shared" si="18"/>
        <v>333775</v>
      </c>
      <c r="H78" s="20">
        <f t="shared" si="18"/>
        <v>1401325</v>
      </c>
      <c r="K78" s="26">
        <f>F76-E76</f>
        <v>0</v>
      </c>
    </row>
    <row r="80" spans="1:11" x14ac:dyDescent="0.25">
      <c r="K80">
        <f>K78/5</f>
        <v>0</v>
      </c>
    </row>
    <row r="83" spans="10:10" x14ac:dyDescent="0.25">
      <c r="J83" s="26">
        <f>(1401700-H76)/3</f>
        <v>125</v>
      </c>
    </row>
  </sheetData>
  <mergeCells count="12">
    <mergeCell ref="G14:G16"/>
    <mergeCell ref="H14:H16"/>
    <mergeCell ref="A1:B3"/>
    <mergeCell ref="D1:D3"/>
    <mergeCell ref="E1:E3"/>
    <mergeCell ref="F1:F3"/>
    <mergeCell ref="G1:G3"/>
    <mergeCell ref="A14:A16"/>
    <mergeCell ref="B14:B16"/>
    <mergeCell ref="C14:C16"/>
    <mergeCell ref="E14:E16"/>
    <mergeCell ref="F14:F16"/>
  </mergeCells>
  <pageMargins left="0.70866141732283472" right="0.70866141732283472" top="0.74803149606299213" bottom="0.74803149606299213" header="0.31496062992125984" footer="0.31496062992125984"/>
  <pageSetup paperSize="8" scale="84" fitToHeight="0" orientation="landscape" r:id="rId1"/>
  <rowBreaks count="4" manualBreakCount="4">
    <brk id="12" max="10" man="1"/>
    <brk id="32" max="10" man="1"/>
    <brk id="47" max="9" man="1"/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</dc:creator>
  <cp:lastModifiedBy>DSGA</cp:lastModifiedBy>
  <cp:lastPrinted>2021-12-14T12:29:21Z</cp:lastPrinted>
  <dcterms:created xsi:type="dcterms:W3CDTF">2021-12-06T09:16:24Z</dcterms:created>
  <dcterms:modified xsi:type="dcterms:W3CDTF">2021-12-16T12:44:24Z</dcterms:modified>
</cp:coreProperties>
</file>